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PSVRFIL01\cp-file\BACK-OFFICE\ESTADÍSTICAS-DE-DEUDA\Webpage\Saldo Histórico Anual\Ingles\"/>
    </mc:Choice>
  </mc:AlternateContent>
  <xr:revisionPtr revIDLastSave="0" documentId="13_ncr:1_{E08B0788-681E-4C8D-81CB-E91769131D4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istori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4" l="1"/>
  <c r="O14" i="4" s="1"/>
  <c r="N15" i="4" l="1"/>
  <c r="K15" i="4"/>
  <c r="N16" i="4"/>
  <c r="H69" i="4" l="1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1" i="4"/>
  <c r="H32" i="4" l="1"/>
</calcChain>
</file>

<file path=xl/sharedStrings.xml><?xml version="1.0" encoding="utf-8"?>
<sst xmlns="http://schemas.openxmlformats.org/spreadsheetml/2006/main" count="65" uniqueCount="59">
  <si>
    <t>Total</t>
  </si>
  <si>
    <t>Domestic</t>
  </si>
  <si>
    <t>External</t>
  </si>
  <si>
    <t>Total Public Debt</t>
  </si>
  <si>
    <t>31-Dec-2007</t>
  </si>
  <si>
    <t>31-Dec-2003</t>
  </si>
  <si>
    <t>31-Dec-2002</t>
  </si>
  <si>
    <t>31-Dec-2001</t>
  </si>
  <si>
    <t>31-Dec-2000</t>
  </si>
  <si>
    <t>31-Dec-2006</t>
  </si>
  <si>
    <t>31-Dec-2005</t>
  </si>
  <si>
    <t>31-Dec-1999</t>
  </si>
  <si>
    <t>31-Dec-1998</t>
  </si>
  <si>
    <t>31-Dec-1997</t>
  </si>
  <si>
    <t>31-Dec-1996</t>
  </si>
  <si>
    <t>31-Dec-1995</t>
  </si>
  <si>
    <t>31-Dec-1994</t>
  </si>
  <si>
    <t>31-Dec-1993</t>
  </si>
  <si>
    <t>31-Dec-1992</t>
  </si>
  <si>
    <t>31-Dec-1991</t>
  </si>
  <si>
    <t>31-Dec-1990</t>
  </si>
  <si>
    <t>31-Dec-1989</t>
  </si>
  <si>
    <t>31-Dec-1988</t>
  </si>
  <si>
    <t>31-Dec-1987</t>
  </si>
  <si>
    <t>31-Dec-1986</t>
  </si>
  <si>
    <t>31-Dec-1984</t>
  </si>
  <si>
    <t>31-Dec-1983</t>
  </si>
  <si>
    <t>31-Dec-1982</t>
  </si>
  <si>
    <t>31-Dec-1981</t>
  </si>
  <si>
    <t>31-Dec-1980</t>
  </si>
  <si>
    <t>31-Dec-1979</t>
  </si>
  <si>
    <t>31-Dec-1978</t>
  </si>
  <si>
    <t>31-Dec-1977</t>
  </si>
  <si>
    <t>31-Dec-1976</t>
  </si>
  <si>
    <t>31-Dec-1975</t>
  </si>
  <si>
    <t>31-Dec-1974</t>
  </si>
  <si>
    <t>31-Dec-1973</t>
  </si>
  <si>
    <t>31-Dec-1972</t>
  </si>
  <si>
    <t>31-Dec-1971</t>
  </si>
  <si>
    <t>31-Dec-1970</t>
  </si>
  <si>
    <t>Year</t>
  </si>
  <si>
    <t>% GDP</t>
  </si>
  <si>
    <r>
      <t xml:space="preserve">Previous Methodology </t>
    </r>
    <r>
      <rPr>
        <b/>
        <i/>
        <vertAlign val="superscript"/>
        <sz val="9"/>
        <rFont val="Arial"/>
        <family val="2"/>
      </rPr>
      <t>1/</t>
    </r>
  </si>
  <si>
    <r>
      <t xml:space="preserve">New Methodology  </t>
    </r>
    <r>
      <rPr>
        <b/>
        <i/>
        <vertAlign val="superscript"/>
        <sz val="11"/>
        <rFont val="Arial"/>
        <family val="2"/>
      </rPr>
      <t>2/</t>
    </r>
  </si>
  <si>
    <r>
      <t xml:space="preserve">31-Dec-2004 </t>
    </r>
    <r>
      <rPr>
        <b/>
        <vertAlign val="superscript"/>
        <sz val="11"/>
        <rFont val="Arial"/>
        <family val="2"/>
      </rPr>
      <t>3/</t>
    </r>
  </si>
  <si>
    <r>
      <t xml:space="preserve">31-Dec-1985 </t>
    </r>
    <r>
      <rPr>
        <b/>
        <vertAlign val="superscript"/>
        <sz val="10"/>
        <rFont val="Arial"/>
        <family val="2"/>
      </rPr>
      <t>4/</t>
    </r>
  </si>
  <si>
    <t>2/Non-financial public sector debt external and domestic. Includes Recapitalization Plan Bonds.</t>
  </si>
  <si>
    <t>4/ Until January 1985, the exchange rate was RD$1.00 = US$1.00</t>
  </si>
  <si>
    <t>1/ Includes Non-financial public sector debt (external and domestic), as well as Financial Public Sector and Private Guaranteed Sector external debt.</t>
  </si>
  <si>
    <t>DOMINICAN REPUBLIC</t>
  </si>
  <si>
    <t>PUBLIC DEBT OFFICE</t>
  </si>
  <si>
    <t>3/The Decree No. 1093-04 of September 3rd, 2004 transferred from the Central Bank to the Ministry of Finance the responsibility of registry and service of the non-financial public sector external debt.</t>
  </si>
  <si>
    <t>** The historic debt stock was revised in October 2017</t>
  </si>
  <si>
    <t>(In Millions of U.S. Dollars)</t>
  </si>
  <si>
    <r>
      <t xml:space="preserve">GPD US$ </t>
    </r>
    <r>
      <rPr>
        <b/>
        <vertAlign val="superscript"/>
        <sz val="10"/>
        <color theme="0"/>
        <rFont val="Arial"/>
        <family val="2"/>
      </rPr>
      <t>5/</t>
    </r>
  </si>
  <si>
    <t>Note: As of December 1991 GDP base 2018.</t>
  </si>
  <si>
    <t>MINISTRY OF FINANCE AND ECONOMY</t>
  </si>
  <si>
    <t>5/ GDP base 2018. Debt/GDP ratios updated according to the nominal GDP figures agreed upon by the Central Bank and Ministry of Finance and Economy on August 26th, 2025.</t>
  </si>
  <si>
    <t xml:space="preserve">*Figures revised on Jan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</si>
</sst>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dd\-mmm\-yyyy"/>
    <numFmt numFmtId="166" formatCode="_(* #,##0.0_);_(* \(#,##0.0\);_(* &quot;-&quot;??_);_(@_)"/>
    <numFmt numFmtId="167" formatCode="0.0"/>
    <numFmt numFmtId="168" formatCode="dd/mm/yyyy;@"/>
    <numFmt numFmtId="169" formatCode="[$-409]d\-mmm\-yyyy;@"/>
    <numFmt numFmtId="170" formatCode="dd\-mmm\-yyyy;@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CG Times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7.5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9"/>
      <color indexed="10"/>
      <name val="Arial"/>
      <family val="2"/>
    </font>
    <font>
      <b/>
      <i/>
      <vertAlign val="superscript"/>
      <sz val="11"/>
      <name val="Arial"/>
      <family val="2"/>
    </font>
    <font>
      <b/>
      <i/>
      <vertAlign val="superscript"/>
      <sz val="9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5" fillId="0" borderId="0" xfId="0" applyFont="1"/>
    <xf numFmtId="165" fontId="5" fillId="0" borderId="0" xfId="2" applyNumberFormat="1" applyFont="1" applyAlignment="1">
      <alignment horizontal="center"/>
    </xf>
    <xf numFmtId="164" fontId="4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6" fontId="5" fillId="0" borderId="0" xfId="1" applyNumberFormat="1" applyFont="1" applyAlignment="1">
      <alignment horizontal="center"/>
    </xf>
    <xf numFmtId="166" fontId="5" fillId="0" borderId="0" xfId="1" applyNumberFormat="1" applyFont="1" applyFill="1" applyAlignment="1">
      <alignment horizontal="center"/>
    </xf>
    <xf numFmtId="166" fontId="4" fillId="0" borderId="0" xfId="1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5" fillId="0" borderId="1" xfId="0" applyFont="1" applyBorder="1"/>
    <xf numFmtId="164" fontId="5" fillId="0" borderId="1" xfId="1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5" fillId="0" borderId="0" xfId="1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2" fillId="0" borderId="0" xfId="1" applyFont="1" applyFill="1" applyBorder="1" applyAlignment="1" applyProtection="1">
      <alignment horizontal="right"/>
    </xf>
    <xf numFmtId="0" fontId="14" fillId="0" borderId="0" xfId="0" applyFont="1"/>
    <xf numFmtId="0" fontId="5" fillId="2" borderId="0" xfId="0" applyFont="1" applyFill="1"/>
    <xf numFmtId="164" fontId="5" fillId="2" borderId="0" xfId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0" fontId="0" fillId="2" borderId="0" xfId="0" applyFill="1"/>
    <xf numFmtId="167" fontId="4" fillId="0" borderId="0" xfId="0" applyNumberFormat="1" applyFont="1"/>
    <xf numFmtId="0" fontId="0" fillId="0" borderId="1" xfId="0" applyBorder="1"/>
    <xf numFmtId="166" fontId="5" fillId="0" borderId="1" xfId="1" applyNumberFormat="1" applyFont="1" applyBorder="1" applyAlignment="1">
      <alignment horizontal="center"/>
    </xf>
    <xf numFmtId="166" fontId="4" fillId="0" borderId="1" xfId="1" applyNumberFormat="1" applyFont="1" applyBorder="1" applyAlignment="1">
      <alignment horizontal="center"/>
    </xf>
    <xf numFmtId="0" fontId="13" fillId="2" borderId="0" xfId="0" applyFont="1" applyFill="1"/>
    <xf numFmtId="0" fontId="6" fillId="2" borderId="0" xfId="0" applyFont="1" applyFill="1"/>
    <xf numFmtId="0" fontId="7" fillId="2" borderId="0" xfId="0" applyFont="1" applyFill="1"/>
    <xf numFmtId="166" fontId="4" fillId="0" borderId="0" xfId="1" applyNumberFormat="1" applyFont="1" applyFill="1" applyBorder="1" applyAlignment="1">
      <alignment horizontal="center"/>
    </xf>
    <xf numFmtId="0" fontId="20" fillId="0" borderId="0" xfId="0" applyFont="1"/>
    <xf numFmtId="166" fontId="20" fillId="0" borderId="0" xfId="1" applyNumberFormat="1" applyFont="1"/>
    <xf numFmtId="169" fontId="4" fillId="0" borderId="0" xfId="2" applyNumberFormat="1" applyFont="1" applyAlignment="1">
      <alignment horizontal="center"/>
    </xf>
    <xf numFmtId="168" fontId="4" fillId="0" borderId="0" xfId="2" applyNumberFormat="1" applyFont="1" applyAlignment="1">
      <alignment horizontal="center"/>
    </xf>
    <xf numFmtId="164" fontId="21" fillId="3" borderId="1" xfId="1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4" fontId="0" fillId="0" borderId="0" xfId="1" applyFont="1"/>
    <xf numFmtId="164" fontId="11" fillId="0" borderId="0" xfId="1" applyFont="1" applyFill="1" applyBorder="1" applyAlignment="1" applyProtection="1"/>
    <xf numFmtId="164" fontId="7" fillId="0" borderId="0" xfId="1" applyFont="1"/>
    <xf numFmtId="164" fontId="5" fillId="0" borderId="0" xfId="1" applyFont="1" applyFill="1" applyAlignment="1">
      <alignment horizontal="center"/>
    </xf>
    <xf numFmtId="164" fontId="0" fillId="0" borderId="0" xfId="0" applyNumberFormat="1"/>
    <xf numFmtId="164" fontId="21" fillId="2" borderId="0" xfId="1" applyFont="1" applyFill="1" applyBorder="1" applyAlignment="1">
      <alignment horizontal="center"/>
    </xf>
    <xf numFmtId="164" fontId="0" fillId="2" borderId="0" xfId="1" applyFont="1" applyFill="1"/>
    <xf numFmtId="170" fontId="4" fillId="0" borderId="0" xfId="2" applyNumberFormat="1" applyFont="1" applyAlignment="1">
      <alignment horizontal="left"/>
    </xf>
    <xf numFmtId="166" fontId="1" fillId="0" borderId="0" xfId="1" applyNumberFormat="1" applyFont="1" applyAlignment="1">
      <alignment horizontal="center"/>
    </xf>
    <xf numFmtId="164" fontId="13" fillId="2" borderId="0" xfId="1" applyFont="1" applyFill="1"/>
    <xf numFmtId="164" fontId="6" fillId="2" borderId="0" xfId="1" applyFont="1" applyFill="1"/>
    <xf numFmtId="164" fontId="7" fillId="2" borderId="0" xfId="1" applyFont="1" applyFill="1"/>
    <xf numFmtId="166" fontId="4" fillId="2" borderId="0" xfId="1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1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4" fontId="22" fillId="3" borderId="3" xfId="1" applyFont="1" applyFill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left"/>
    </xf>
    <xf numFmtId="164" fontId="21" fillId="3" borderId="2" xfId="1" applyFont="1" applyFill="1" applyBorder="1" applyAlignment="1">
      <alignment horizontal="center" vertical="center"/>
    </xf>
    <xf numFmtId="164" fontId="21" fillId="3" borderId="1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169" fontId="4" fillId="0" borderId="0" xfId="2" quotePrefix="1" applyNumberFormat="1" applyFont="1" applyAlignment="1">
      <alignment horizontal="center"/>
    </xf>
  </cellXfs>
  <cellStyles count="3">
    <cellStyle name="Comma" xfId="1" builtinId="3"/>
    <cellStyle name="Normal" xfId="0" builtinId="0"/>
    <cellStyle name="Normal_A - DEUDA PUBLICA E GLOBAL - MAY 1961-JUN 2004 (2)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3</xdr:row>
      <xdr:rowOff>38100</xdr:rowOff>
    </xdr:from>
    <xdr:to>
      <xdr:col>7</xdr:col>
      <xdr:colOff>704849</xdr:colOff>
      <xdr:row>3</xdr:row>
      <xdr:rowOff>38100</xdr:rowOff>
    </xdr:to>
    <xdr:pic>
      <xdr:nvPicPr>
        <xdr:cNvPr id="1070" name="Picture 1" descr="escudo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41910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613832</xdr:colOff>
      <xdr:row>0</xdr:row>
      <xdr:rowOff>31750</xdr:rowOff>
    </xdr:from>
    <xdr:to>
      <xdr:col>7</xdr:col>
      <xdr:colOff>603248</xdr:colOff>
      <xdr:row>3</xdr:row>
      <xdr:rowOff>91942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F43043-1CA0-4FC6-B587-D4B91A13B2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4095749" y="31750"/>
          <a:ext cx="709083" cy="631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0"/>
  <sheetViews>
    <sheetView showGridLines="0" tabSelected="1" topLeftCell="B1" zoomScale="90" zoomScaleNormal="90" workbookViewId="0">
      <selection activeCell="B1" sqref="B1"/>
    </sheetView>
  </sheetViews>
  <sheetFormatPr defaultRowHeight="12.75"/>
  <cols>
    <col min="1" max="1" width="1.85546875" hidden="1" customWidth="1"/>
    <col min="2" max="2" width="15.5703125" customWidth="1"/>
    <col min="3" max="3" width="12.140625" bestFit="1" customWidth="1"/>
    <col min="4" max="4" width="2.28515625" customWidth="1"/>
    <col min="5" max="5" width="13.5703125" style="1" customWidth="1"/>
    <col min="6" max="7" width="10.7109375" style="4" customWidth="1"/>
    <col min="8" max="8" width="10.7109375" style="3" customWidth="1"/>
    <col min="9" max="9" width="8" customWidth="1"/>
    <col min="10" max="10" width="1.42578125" customWidth="1"/>
    <col min="11" max="11" width="12.7109375" customWidth="1"/>
    <col min="12" max="12" width="11" bestFit="1" customWidth="1"/>
    <col min="13" max="14" width="9.7109375" customWidth="1"/>
    <col min="15" max="15" width="7.28515625" customWidth="1"/>
    <col min="16" max="16" width="5.5703125" customWidth="1"/>
    <col min="17" max="17" width="15.7109375" style="39" customWidth="1"/>
    <col min="18" max="29" width="10.85546875" style="39" bestFit="1" customWidth="1"/>
    <col min="30" max="30" width="15" bestFit="1" customWidth="1"/>
    <col min="31" max="40" width="10.85546875" bestFit="1" customWidth="1"/>
    <col min="41" max="41" width="11.7109375" bestFit="1" customWidth="1"/>
  </cols>
  <sheetData>
    <row r="1" spans="1:30" s="17" customFormat="1" ht="15">
      <c r="A1" s="16"/>
      <c r="B1" s="16"/>
      <c r="C1" s="16"/>
      <c r="D1" s="16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30" s="17" customFormat="1" ht="15">
      <c r="A2" s="16"/>
      <c r="B2" s="16"/>
      <c r="C2" s="16"/>
      <c r="D2" s="16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30" s="17" customFormat="1" ht="15">
      <c r="A3" s="16"/>
      <c r="B3" s="16"/>
      <c r="C3" s="16"/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30" s="17" customFormat="1" ht="15">
      <c r="A4" s="16"/>
      <c r="B4" s="16"/>
      <c r="C4" s="16"/>
      <c r="D4" s="16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pans="1:30" s="17" customFormat="1" ht="15.75">
      <c r="A5" s="20"/>
      <c r="B5" s="53" t="s">
        <v>50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29"/>
      <c r="Q5" s="48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1:30" s="17" customFormat="1" ht="15.75">
      <c r="A6" s="16"/>
      <c r="B6" s="53" t="s">
        <v>56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29"/>
      <c r="Q6" s="48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30" s="17" customFormat="1" ht="15.75">
      <c r="A7" s="16"/>
      <c r="B7" s="53" t="s">
        <v>49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19"/>
      <c r="Q7" s="19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</row>
    <row r="8" spans="1:30" ht="6.75" customHeight="1">
      <c r="E8" s="21"/>
      <c r="F8" s="22"/>
      <c r="G8" s="22"/>
      <c r="H8" s="23"/>
      <c r="I8" s="24"/>
      <c r="J8" s="24"/>
      <c r="K8" s="24"/>
      <c r="L8" s="24"/>
      <c r="M8" s="24"/>
      <c r="N8" s="24"/>
    </row>
    <row r="9" spans="1:30" s="14" customFormat="1" ht="15">
      <c r="B9" s="54" t="s">
        <v>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30"/>
      <c r="Q9" s="49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30" s="14" customFormat="1" ht="14.25">
      <c r="B10" s="55" t="s">
        <v>53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31"/>
      <c r="Q10" s="5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</row>
    <row r="11" spans="1:30" s="14" customFormat="1" ht="14.25">
      <c r="E11" s="15"/>
      <c r="F11" s="15"/>
      <c r="G11" s="15"/>
      <c r="H11" s="15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30" ht="16.5" thickBot="1">
      <c r="B12" s="60" t="s">
        <v>40</v>
      </c>
      <c r="C12" s="60" t="s">
        <v>54</v>
      </c>
      <c r="E12" s="56" t="s">
        <v>42</v>
      </c>
      <c r="F12" s="56"/>
      <c r="G12" s="56"/>
      <c r="H12" s="56"/>
      <c r="I12" s="56"/>
      <c r="K12" s="56" t="s">
        <v>43</v>
      </c>
      <c r="L12" s="56"/>
      <c r="M12" s="56"/>
      <c r="N12" s="56"/>
      <c r="O12" s="56"/>
    </row>
    <row r="13" spans="1:30" ht="29.25" customHeight="1" thickTop="1" thickBot="1">
      <c r="B13" s="61"/>
      <c r="C13" s="61"/>
      <c r="E13" s="37" t="s">
        <v>40</v>
      </c>
      <c r="F13" s="37" t="s">
        <v>1</v>
      </c>
      <c r="G13" s="37" t="s">
        <v>2</v>
      </c>
      <c r="H13" s="37" t="s">
        <v>0</v>
      </c>
      <c r="I13" s="37" t="s">
        <v>41</v>
      </c>
      <c r="K13" s="37" t="s">
        <v>40</v>
      </c>
      <c r="L13" s="37" t="s">
        <v>1</v>
      </c>
      <c r="M13" s="37" t="s">
        <v>2</v>
      </c>
      <c r="N13" s="37" t="s">
        <v>0</v>
      </c>
      <c r="O13" s="37" t="s">
        <v>41</v>
      </c>
      <c r="S13" s="52"/>
    </row>
    <row r="14" spans="1:30" s="24" customFormat="1" ht="16.5" customHeight="1" thickTop="1">
      <c r="B14" s="63">
        <v>46022</v>
      </c>
      <c r="C14" s="51">
        <v>128424.4</v>
      </c>
      <c r="E14" s="44"/>
      <c r="F14" s="44"/>
      <c r="G14" s="44"/>
      <c r="H14" s="44"/>
      <c r="I14" s="44"/>
      <c r="K14" s="35">
        <v>46022</v>
      </c>
      <c r="L14" s="47">
        <v>16070.623227865532</v>
      </c>
      <c r="M14" s="47">
        <v>45479.266019032002</v>
      </c>
      <c r="N14" s="7">
        <f>+L14+M14</f>
        <v>61549.889246897532</v>
      </c>
      <c r="O14" s="25">
        <f>+N14/C14*100</f>
        <v>47.926943203080988</v>
      </c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spans="1:30" s="24" customFormat="1" ht="16.5" customHeight="1">
      <c r="B15" s="63">
        <v>45657</v>
      </c>
      <c r="C15" s="51">
        <v>124254.39999999999</v>
      </c>
      <c r="E15" s="44"/>
      <c r="F15" s="44"/>
      <c r="G15" s="44"/>
      <c r="H15" s="44"/>
      <c r="I15" s="44"/>
      <c r="K15" s="35">
        <f>B15</f>
        <v>45657</v>
      </c>
      <c r="L15" s="47">
        <v>16847.203236901358</v>
      </c>
      <c r="M15" s="47">
        <v>40739.978784726001</v>
      </c>
      <c r="N15" s="7">
        <f>M15+L15</f>
        <v>57587.182021627363</v>
      </c>
      <c r="O15" s="25">
        <v>46.346191379643187</v>
      </c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spans="1:30" s="24" customFormat="1" ht="14.25" customHeight="1">
      <c r="B16" s="35">
        <v>45291</v>
      </c>
      <c r="C16" s="51">
        <v>120759.57257717982</v>
      </c>
      <c r="E16" s="44"/>
      <c r="F16" s="44"/>
      <c r="G16" s="44"/>
      <c r="H16" s="44"/>
      <c r="I16" s="44"/>
      <c r="K16" s="35">
        <v>45291</v>
      </c>
      <c r="L16" s="47">
        <v>15974.698187864862</v>
      </c>
      <c r="M16" s="47">
        <v>38854.090798006997</v>
      </c>
      <c r="N16" s="7">
        <f>M16+L16</f>
        <v>54828.788985871855</v>
      </c>
      <c r="O16" s="25">
        <v>45.403265195253731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7" spans="2:30" s="24" customFormat="1" ht="14.25" customHeight="1">
      <c r="B17" s="35">
        <v>44926</v>
      </c>
      <c r="C17" s="7">
        <v>113908.09293460243</v>
      </c>
      <c r="E17" s="44"/>
      <c r="F17" s="44"/>
      <c r="G17" s="44"/>
      <c r="H17" s="44"/>
      <c r="I17" s="44"/>
      <c r="K17" s="35">
        <v>44926</v>
      </c>
      <c r="L17" s="5">
        <v>15496.944580328538</v>
      </c>
      <c r="M17" s="5">
        <v>36357.559267955003</v>
      </c>
      <c r="N17" s="7">
        <v>51854.503848283537</v>
      </c>
      <c r="O17" s="25">
        <v>45.523107719883029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2:30">
      <c r="B18" s="35">
        <v>44561</v>
      </c>
      <c r="C18" s="7">
        <v>95122.821337963804</v>
      </c>
      <c r="E18" s="36"/>
      <c r="F18" s="5"/>
      <c r="G18" s="5"/>
      <c r="H18" s="7"/>
      <c r="I18" s="7"/>
      <c r="J18" s="33"/>
      <c r="K18" s="35">
        <v>44561</v>
      </c>
      <c r="L18" s="5">
        <v>14330.870885118562</v>
      </c>
      <c r="M18" s="5">
        <v>33341.334323031006</v>
      </c>
      <c r="N18" s="7">
        <v>47672.205208149564</v>
      </c>
      <c r="O18" s="25">
        <v>50.116475244961478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2:30">
      <c r="B19" s="35">
        <v>44196</v>
      </c>
      <c r="C19" s="7">
        <v>78481.423345928095</v>
      </c>
      <c r="E19" s="36"/>
      <c r="F19" s="5"/>
      <c r="G19" s="5"/>
      <c r="H19" s="7"/>
      <c r="I19" s="7"/>
      <c r="J19" s="33"/>
      <c r="K19" s="35">
        <v>44196</v>
      </c>
      <c r="L19" s="5">
        <v>13919.7977831647</v>
      </c>
      <c r="M19" s="5">
        <v>30702.534937208002</v>
      </c>
      <c r="N19" s="7">
        <v>44622.332720372702</v>
      </c>
      <c r="O19" s="25">
        <v>56.857190935092639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2:30">
      <c r="B20" s="35">
        <v>43830</v>
      </c>
      <c r="C20" s="7">
        <v>89113.185312186601</v>
      </c>
      <c r="E20" s="36"/>
      <c r="F20" s="5"/>
      <c r="G20" s="5"/>
      <c r="H20" s="7"/>
      <c r="I20" s="7"/>
      <c r="J20" s="33"/>
      <c r="K20" s="35">
        <v>43830</v>
      </c>
      <c r="L20" s="5">
        <v>12559.332331954891</v>
      </c>
      <c r="M20" s="5">
        <v>23383.153879232006</v>
      </c>
      <c r="N20" s="7">
        <v>35942.486211186901</v>
      </c>
      <c r="O20" s="25">
        <v>40.333522009420996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2:30">
      <c r="B21" s="35">
        <v>43465</v>
      </c>
      <c r="C21" s="7">
        <v>84974.234270886504</v>
      </c>
      <c r="E21" s="36"/>
      <c r="F21" s="5"/>
      <c r="G21" s="5"/>
      <c r="H21" s="7"/>
      <c r="I21" s="7"/>
      <c r="J21" s="33"/>
      <c r="K21" s="46">
        <v>43465</v>
      </c>
      <c r="L21" s="5">
        <v>10593.606015131154</v>
      </c>
      <c r="M21" s="5">
        <v>21564.558932421998</v>
      </c>
      <c r="N21" s="7">
        <v>32158.164947553152</v>
      </c>
      <c r="O21" s="25">
        <v>37.844606925244207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2:30">
      <c r="B22" s="35">
        <v>43100</v>
      </c>
      <c r="C22" s="7">
        <v>79103.030926387</v>
      </c>
      <c r="E22" s="36"/>
      <c r="F22" s="5"/>
      <c r="G22" s="5"/>
      <c r="H22" s="7"/>
      <c r="I22" s="7"/>
      <c r="J22" s="33"/>
      <c r="K22" s="46">
        <v>43100</v>
      </c>
      <c r="L22" s="5">
        <v>10722.34651119682</v>
      </c>
      <c r="M22" s="5">
        <v>18821.272997112996</v>
      </c>
      <c r="N22" s="7">
        <v>29543.619508309814</v>
      </c>
      <c r="O22" s="25">
        <v>37.348277508864356</v>
      </c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2:30">
      <c r="B23" s="35">
        <v>42735</v>
      </c>
      <c r="C23" s="7">
        <v>75613.132095843495</v>
      </c>
      <c r="E23" s="36"/>
      <c r="F23" s="5"/>
      <c r="G23" s="5"/>
      <c r="H23" s="7"/>
      <c r="I23" s="7"/>
      <c r="J23" s="33"/>
      <c r="K23" s="46">
        <v>42735</v>
      </c>
      <c r="L23" s="5">
        <v>9190.7558765707363</v>
      </c>
      <c r="M23" s="5">
        <v>17567.107751996999</v>
      </c>
      <c r="N23" s="7">
        <v>26757.863628567735</v>
      </c>
      <c r="O23" s="25">
        <v>35.387852462784878</v>
      </c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2:30">
      <c r="B24" s="35">
        <v>42369</v>
      </c>
      <c r="C24" s="7">
        <v>71049.299338633893</v>
      </c>
      <c r="E24" s="36"/>
      <c r="F24" s="5"/>
      <c r="G24" s="5"/>
      <c r="H24" s="7"/>
      <c r="I24" s="7"/>
      <c r="J24" s="33"/>
      <c r="K24" s="46">
        <v>42369</v>
      </c>
      <c r="L24" s="5">
        <v>7907.5560200097843</v>
      </c>
      <c r="M24" s="5">
        <v>16246.102142456</v>
      </c>
      <c r="N24" s="7">
        <v>24153.658162465785</v>
      </c>
      <c r="O24" s="25">
        <v>33.995631747675731</v>
      </c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2:30">
      <c r="B25" s="35">
        <v>42004</v>
      </c>
      <c r="C25" s="7">
        <v>67091.423978760693</v>
      </c>
      <c r="E25" s="36"/>
      <c r="F25" s="5"/>
      <c r="G25" s="5"/>
      <c r="H25" s="7"/>
      <c r="I25" s="7"/>
      <c r="J25" s="33"/>
      <c r="K25" s="46">
        <v>42004</v>
      </c>
      <c r="L25" s="5">
        <v>7373.3365892217516</v>
      </c>
      <c r="M25" s="5">
        <v>16435.726161802002</v>
      </c>
      <c r="N25" s="7">
        <v>23809.062751023754</v>
      </c>
      <c r="O25" s="25">
        <v>35.4874905599873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2:30">
      <c r="B26" s="35">
        <v>41639</v>
      </c>
      <c r="C26" s="7">
        <v>62608.118013277599</v>
      </c>
      <c r="E26" s="36"/>
      <c r="F26" s="5"/>
      <c r="G26" s="5"/>
      <c r="H26" s="7"/>
      <c r="I26" s="7"/>
      <c r="J26" s="33"/>
      <c r="K26" s="46">
        <v>41639</v>
      </c>
      <c r="L26" s="5">
        <v>8044.2508631876408</v>
      </c>
      <c r="M26" s="5">
        <v>15159.527987767002</v>
      </c>
      <c r="N26" s="7">
        <v>23203.778850954644</v>
      </c>
      <c r="O26" s="25">
        <v>37.061933160223262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2:30">
      <c r="B27" s="35">
        <v>41274</v>
      </c>
      <c r="C27" s="7">
        <v>60624.274224570698</v>
      </c>
      <c r="E27" s="8"/>
      <c r="F27" s="5"/>
      <c r="G27" s="5"/>
      <c r="H27" s="7"/>
      <c r="I27" s="7"/>
      <c r="J27" s="33"/>
      <c r="K27" s="46">
        <v>41274</v>
      </c>
      <c r="L27" s="5">
        <v>6591.7294102773376</v>
      </c>
      <c r="M27" s="5">
        <v>12871.601961141301</v>
      </c>
      <c r="N27" s="7">
        <v>19463.331371418637</v>
      </c>
      <c r="O27" s="25">
        <v>32.104848462714052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2:30">
      <c r="B28" s="35">
        <v>40908</v>
      </c>
      <c r="C28" s="7">
        <v>57997.148461232799</v>
      </c>
      <c r="E28" s="36"/>
      <c r="F28" s="5"/>
      <c r="G28" s="5"/>
      <c r="H28" s="7"/>
      <c r="I28" s="7"/>
      <c r="J28" s="33"/>
      <c r="K28" s="46">
        <v>40908</v>
      </c>
      <c r="L28" s="5">
        <v>4967.5266252616893</v>
      </c>
      <c r="M28" s="5">
        <v>11625.56298222039</v>
      </c>
      <c r="N28" s="7">
        <v>16593.089607482078</v>
      </c>
      <c r="O28" s="25">
        <v>28.610181789495122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2:30" ht="15" customHeight="1">
      <c r="B29" s="35">
        <v>40543</v>
      </c>
      <c r="C29" s="7">
        <v>53833.859229549897</v>
      </c>
      <c r="E29" s="8"/>
      <c r="F29" s="5"/>
      <c r="G29" s="5"/>
      <c r="H29" s="7"/>
      <c r="I29" s="7"/>
      <c r="J29" s="33"/>
      <c r="K29" s="46">
        <v>40543</v>
      </c>
      <c r="L29" s="5">
        <v>4871.1365257380667</v>
      </c>
      <c r="M29" s="5">
        <v>9946.9670719501628</v>
      </c>
      <c r="N29" s="7">
        <v>14818.10359768823</v>
      </c>
      <c r="O29" s="25">
        <v>27.525620138996906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2:30" ht="15" customHeight="1">
      <c r="B30" s="35">
        <v>40178</v>
      </c>
      <c r="C30" s="7">
        <v>48278.101158936697</v>
      </c>
      <c r="E30" s="8"/>
      <c r="F30" s="5"/>
      <c r="G30" s="5"/>
      <c r="H30" s="7"/>
      <c r="I30" s="7"/>
      <c r="J30" s="33"/>
      <c r="K30" s="46">
        <v>40178</v>
      </c>
      <c r="L30" s="5">
        <v>5039.3187988402769</v>
      </c>
      <c r="M30" s="5">
        <v>8214.6915773535457</v>
      </c>
      <c r="N30" s="7">
        <v>13254.010376193823</v>
      </c>
      <c r="O30" s="25">
        <v>27.453462456114824</v>
      </c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</row>
    <row r="31" spans="2:30" ht="15" customHeight="1">
      <c r="B31" s="35">
        <v>39813</v>
      </c>
      <c r="C31" s="7">
        <v>48187.781329525002</v>
      </c>
      <c r="E31" s="8">
        <v>39813</v>
      </c>
      <c r="F31" s="5">
        <v>2043.8696969589653</v>
      </c>
      <c r="G31" s="5">
        <v>8322.8001431089979</v>
      </c>
      <c r="H31" s="7">
        <f t="shared" ref="H31:H69" si="0">+F31+G31</f>
        <v>10366.669840067963</v>
      </c>
      <c r="I31" s="25">
        <v>21.513067325463748</v>
      </c>
      <c r="J31" s="33"/>
      <c r="K31" s="46">
        <v>39813</v>
      </c>
      <c r="L31" s="34">
        <v>4000.4196436948223</v>
      </c>
      <c r="M31" s="5">
        <v>7218.8400056670007</v>
      </c>
      <c r="N31" s="7">
        <v>11219.259649361822</v>
      </c>
      <c r="O31" s="25">
        <v>23.282374369221476</v>
      </c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</row>
    <row r="32" spans="2:30" ht="14.25" customHeight="1">
      <c r="B32" s="8">
        <v>39447</v>
      </c>
      <c r="C32" s="7">
        <v>44093.735535719003</v>
      </c>
      <c r="D32" s="32"/>
      <c r="E32" s="8" t="s">
        <v>4</v>
      </c>
      <c r="F32" s="5">
        <v>1002.6200000000001</v>
      </c>
      <c r="G32" s="5">
        <v>7565.9415957770616</v>
      </c>
      <c r="H32" s="7">
        <f t="shared" si="0"/>
        <v>8568.5615957770624</v>
      </c>
      <c r="I32" s="25">
        <v>19.432605316090605</v>
      </c>
      <c r="K32" s="46">
        <v>39447</v>
      </c>
      <c r="L32" s="5">
        <v>1002.6</v>
      </c>
      <c r="M32" s="5">
        <v>6555.7</v>
      </c>
      <c r="N32" s="7">
        <v>7558.3</v>
      </c>
      <c r="O32" s="25">
        <v>17.141437231774681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D32" s="43"/>
    </row>
    <row r="33" spans="2:28" ht="14.25" customHeight="1">
      <c r="B33" s="8">
        <v>39082</v>
      </c>
      <c r="C33" s="7">
        <v>38059.102820740402</v>
      </c>
      <c r="D33" s="32"/>
      <c r="E33" s="8" t="s">
        <v>9</v>
      </c>
      <c r="F33" s="5">
        <v>1111.3399999999999</v>
      </c>
      <c r="G33" s="5">
        <v>7266.1152197717274</v>
      </c>
      <c r="H33" s="7">
        <f t="shared" si="0"/>
        <v>8377.4552197717276</v>
      </c>
      <c r="I33" s="25">
        <v>22.011699170182258</v>
      </c>
      <c r="K33" s="46">
        <v>39082</v>
      </c>
      <c r="L33" s="5">
        <v>1111.3</v>
      </c>
      <c r="M33" s="5">
        <v>6295.5</v>
      </c>
      <c r="N33" s="7">
        <v>7406.8</v>
      </c>
      <c r="O33" s="25">
        <v>19.461310044238999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2:28" ht="14.25" customHeight="1">
      <c r="B34" s="8">
        <v>38717</v>
      </c>
      <c r="C34" s="7">
        <v>35911.737265125797</v>
      </c>
      <c r="D34" s="32"/>
      <c r="E34" s="8" t="s">
        <v>10</v>
      </c>
      <c r="F34" s="5">
        <v>974.9</v>
      </c>
      <c r="G34" s="5">
        <v>6812.5216214250004</v>
      </c>
      <c r="H34" s="7">
        <f t="shared" si="0"/>
        <v>7787.421621425</v>
      </c>
      <c r="I34" s="25">
        <v>21.684892501670848</v>
      </c>
      <c r="K34" s="46">
        <v>38717</v>
      </c>
      <c r="L34" s="5">
        <v>974.9</v>
      </c>
      <c r="M34" s="5">
        <v>5847.1</v>
      </c>
      <c r="N34" s="7">
        <v>6822</v>
      </c>
      <c r="O34" s="25">
        <v>18.996574712148231</v>
      </c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</row>
    <row r="35" spans="2:28" ht="17.25">
      <c r="B35" s="8">
        <v>38352</v>
      </c>
      <c r="C35" s="7">
        <v>23186.610878342195</v>
      </c>
      <c r="D35" s="32"/>
      <c r="E35" s="8" t="s">
        <v>44</v>
      </c>
      <c r="F35" s="5">
        <v>1040.8699999999999</v>
      </c>
      <c r="G35" s="5">
        <v>6379.7</v>
      </c>
      <c r="H35" s="7">
        <f t="shared" si="0"/>
        <v>7420.57</v>
      </c>
      <c r="I35" s="25">
        <v>32.003685398159227</v>
      </c>
      <c r="K35" s="46">
        <v>38352</v>
      </c>
      <c r="L35" s="5">
        <v>1040.8699999999999</v>
      </c>
      <c r="M35" s="5">
        <v>5544.11</v>
      </c>
      <c r="N35" s="7">
        <v>6584.98</v>
      </c>
      <c r="O35" s="25">
        <v>28.399924570911743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</row>
    <row r="36" spans="2:28" ht="14.25" customHeight="1">
      <c r="B36" s="8">
        <v>37986</v>
      </c>
      <c r="C36" s="7">
        <v>20845.722867682653</v>
      </c>
      <c r="D36" s="32"/>
      <c r="E36" s="8" t="s">
        <v>5</v>
      </c>
      <c r="F36" s="5">
        <v>558.6</v>
      </c>
      <c r="G36" s="5">
        <v>5986.89</v>
      </c>
      <c r="H36" s="7">
        <f t="shared" si="0"/>
        <v>6545.4900000000007</v>
      </c>
      <c r="I36" s="25">
        <v>31.399678684914036</v>
      </c>
      <c r="K36" s="46">
        <v>37986</v>
      </c>
      <c r="L36" s="5">
        <v>558.6</v>
      </c>
      <c r="M36" s="5">
        <v>5185.58</v>
      </c>
      <c r="N36" s="7">
        <v>5744.18</v>
      </c>
      <c r="O36" s="25">
        <v>27.555676703854026</v>
      </c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</row>
    <row r="37" spans="2:28" ht="14.25" customHeight="1">
      <c r="B37" s="8">
        <v>37621</v>
      </c>
      <c r="C37" s="7">
        <v>25770.161271249995</v>
      </c>
      <c r="D37" s="32"/>
      <c r="E37" s="8" t="s">
        <v>6</v>
      </c>
      <c r="F37" s="5">
        <v>733.25</v>
      </c>
      <c r="G37" s="5">
        <v>4536.3999999999996</v>
      </c>
      <c r="H37" s="7">
        <f t="shared" si="0"/>
        <v>5269.65</v>
      </c>
      <c r="I37" s="25">
        <v>20.448649678723537</v>
      </c>
      <c r="K37" s="46">
        <v>37621</v>
      </c>
      <c r="L37" s="5">
        <v>733.25</v>
      </c>
      <c r="M37" s="5">
        <v>3669.52</v>
      </c>
      <c r="N37" s="7">
        <v>4402.7700000000004</v>
      </c>
      <c r="O37" s="25">
        <v>17.084759205259104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</row>
    <row r="38" spans="2:28" ht="14.25" customHeight="1">
      <c r="B38" s="8">
        <v>37256</v>
      </c>
      <c r="C38" s="7">
        <v>25261.12572347391</v>
      </c>
      <c r="D38" s="32"/>
      <c r="E38" s="8" t="s">
        <v>7</v>
      </c>
      <c r="F38" s="5">
        <v>619.01</v>
      </c>
      <c r="G38" s="5">
        <v>4176.09</v>
      </c>
      <c r="H38" s="7">
        <f t="shared" si="0"/>
        <v>4795.1000000000004</v>
      </c>
      <c r="I38" s="25">
        <v>18.982131091426982</v>
      </c>
      <c r="K38" s="46">
        <v>37256</v>
      </c>
      <c r="L38" s="5">
        <v>619.01</v>
      </c>
      <c r="M38" s="5">
        <v>3338.53</v>
      </c>
      <c r="N38" s="7">
        <v>3957.54</v>
      </c>
      <c r="O38" s="25">
        <v>15.666522716849688</v>
      </c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</row>
    <row r="39" spans="2:28" ht="14.25" customHeight="1" thickBot="1">
      <c r="B39" s="8">
        <v>36891</v>
      </c>
      <c r="C39" s="7">
        <v>24107.001565156086</v>
      </c>
      <c r="D39" s="32"/>
      <c r="E39" s="8" t="s">
        <v>8</v>
      </c>
      <c r="F39" s="5">
        <v>465.67</v>
      </c>
      <c r="G39" s="5">
        <v>3679.38</v>
      </c>
      <c r="H39" s="7">
        <f t="shared" si="0"/>
        <v>4145.05</v>
      </c>
      <c r="I39" s="25">
        <v>17.194382257771931</v>
      </c>
      <c r="K39" s="46">
        <v>36891</v>
      </c>
      <c r="L39" s="27">
        <v>465.67</v>
      </c>
      <c r="M39" s="27">
        <v>2777.87</v>
      </c>
      <c r="N39" s="28">
        <v>3243.54</v>
      </c>
      <c r="O39" s="28">
        <v>13.454763302824713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</row>
    <row r="40" spans="2:28" ht="14.25" customHeight="1" thickTop="1">
      <c r="B40" s="8">
        <v>36525</v>
      </c>
      <c r="C40" s="7">
        <v>22002.724937301955</v>
      </c>
      <c r="D40" s="32"/>
      <c r="E40" s="8" t="s">
        <v>11</v>
      </c>
      <c r="F40" s="6">
        <v>0</v>
      </c>
      <c r="G40" s="6">
        <v>3660.9</v>
      </c>
      <c r="H40" s="7">
        <f t="shared" si="0"/>
        <v>3660.9</v>
      </c>
      <c r="I40" s="25">
        <v>16.638393700925441</v>
      </c>
      <c r="K40" s="8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</row>
    <row r="41" spans="2:28" ht="14.25" customHeight="1">
      <c r="B41" s="8">
        <v>36160</v>
      </c>
      <c r="C41" s="7">
        <v>21230.370309055608</v>
      </c>
      <c r="D41" s="32"/>
      <c r="E41" s="8" t="s">
        <v>12</v>
      </c>
      <c r="F41" s="6">
        <v>0</v>
      </c>
      <c r="G41" s="6">
        <v>3545.36</v>
      </c>
      <c r="H41" s="7">
        <f t="shared" si="0"/>
        <v>3545.36</v>
      </c>
      <c r="I41" s="25">
        <v>16.699473199898737</v>
      </c>
      <c r="K41" s="8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</row>
    <row r="42" spans="2:28" ht="14.25" customHeight="1">
      <c r="B42" s="8">
        <v>35795</v>
      </c>
      <c r="C42" s="7">
        <v>19822.344158608401</v>
      </c>
      <c r="D42" s="32"/>
      <c r="E42" s="8" t="s">
        <v>13</v>
      </c>
      <c r="F42" s="6">
        <v>0</v>
      </c>
      <c r="G42" s="6">
        <v>3572.18</v>
      </c>
      <c r="H42" s="7">
        <f t="shared" si="0"/>
        <v>3572.18</v>
      </c>
      <c r="I42" s="25">
        <v>18.020976587921272</v>
      </c>
      <c r="K42" s="8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</row>
    <row r="43" spans="2:28" ht="14.25" customHeight="1">
      <c r="B43" s="8">
        <v>35430</v>
      </c>
      <c r="C43" s="7">
        <v>17516.843635155499</v>
      </c>
      <c r="D43" s="32"/>
      <c r="E43" s="8" t="s">
        <v>14</v>
      </c>
      <c r="F43" s="6">
        <v>0</v>
      </c>
      <c r="G43" s="6">
        <v>3807.31</v>
      </c>
      <c r="H43" s="7">
        <f t="shared" si="0"/>
        <v>3807.31</v>
      </c>
      <c r="I43" s="25">
        <v>21.735137215924585</v>
      </c>
      <c r="K43" s="8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</row>
    <row r="44" spans="2:28" ht="14.25" customHeight="1">
      <c r="B44" s="8">
        <v>35064</v>
      </c>
      <c r="C44" s="7">
        <v>16088.744835870071</v>
      </c>
      <c r="D44" s="32"/>
      <c r="E44" s="8" t="s">
        <v>15</v>
      </c>
      <c r="F44" s="6">
        <v>0</v>
      </c>
      <c r="G44" s="6">
        <v>3994.27</v>
      </c>
      <c r="H44" s="7">
        <f t="shared" si="0"/>
        <v>3994.27</v>
      </c>
      <c r="I44" s="25">
        <v>24.82648609787584</v>
      </c>
      <c r="K44" s="8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</row>
    <row r="45" spans="2:28" ht="14.25" customHeight="1">
      <c r="B45" s="8">
        <v>34699</v>
      </c>
      <c r="C45" s="7">
        <v>14368.755333375171</v>
      </c>
      <c r="D45" s="32"/>
      <c r="E45" s="8" t="s">
        <v>16</v>
      </c>
      <c r="F45" s="6">
        <v>0</v>
      </c>
      <c r="G45" s="6">
        <v>3946.42</v>
      </c>
      <c r="H45" s="7">
        <f t="shared" si="0"/>
        <v>3946.42</v>
      </c>
      <c r="I45" s="25">
        <v>27.465287761100736</v>
      </c>
      <c r="K45" s="8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</row>
    <row r="46" spans="2:28" ht="14.25" customHeight="1">
      <c r="B46" s="8">
        <v>34334</v>
      </c>
      <c r="C46" s="7">
        <v>12987.637525559578</v>
      </c>
      <c r="D46" s="32"/>
      <c r="E46" s="8" t="s">
        <v>17</v>
      </c>
      <c r="F46" s="6">
        <v>0</v>
      </c>
      <c r="G46" s="6">
        <v>4561.5</v>
      </c>
      <c r="H46" s="7">
        <f t="shared" si="0"/>
        <v>4561.5</v>
      </c>
      <c r="I46" s="25">
        <v>35.121861008385864</v>
      </c>
      <c r="K46" s="8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</row>
    <row r="47" spans="2:28" ht="14.25" customHeight="1">
      <c r="B47" s="8">
        <v>33969</v>
      </c>
      <c r="C47" s="7">
        <v>11471.010624884872</v>
      </c>
      <c r="D47" s="32"/>
      <c r="E47" s="8" t="s">
        <v>18</v>
      </c>
      <c r="F47" s="6">
        <v>0</v>
      </c>
      <c r="G47" s="6">
        <v>4412.8</v>
      </c>
      <c r="H47" s="7">
        <f t="shared" si="0"/>
        <v>4412.8</v>
      </c>
      <c r="I47" s="25">
        <v>38.469147525911993</v>
      </c>
      <c r="K47" s="8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</row>
    <row r="48" spans="2:28" ht="14.25" customHeight="1">
      <c r="B48" s="8">
        <v>33603</v>
      </c>
      <c r="C48" s="7">
        <v>9680.0945402129892</v>
      </c>
      <c r="D48" s="32"/>
      <c r="E48" s="8" t="s">
        <v>19</v>
      </c>
      <c r="F48" s="6">
        <v>0</v>
      </c>
      <c r="G48" s="6">
        <v>4613.71</v>
      </c>
      <c r="H48" s="7">
        <f t="shared" si="0"/>
        <v>4613.71</v>
      </c>
      <c r="I48" s="25">
        <v>47.661827896760244</v>
      </c>
      <c r="K48" s="8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</row>
    <row r="49" spans="2:28" ht="14.25" customHeight="1">
      <c r="B49" s="8">
        <v>33238</v>
      </c>
      <c r="C49" s="7">
        <v>5384.3934037638928</v>
      </c>
      <c r="D49" s="32"/>
      <c r="E49" s="8" t="s">
        <v>20</v>
      </c>
      <c r="F49" s="6">
        <v>0</v>
      </c>
      <c r="G49" s="6">
        <v>4499.12</v>
      </c>
      <c r="H49" s="7">
        <f t="shared" si="0"/>
        <v>4499.12</v>
      </c>
      <c r="I49" s="25">
        <v>83.558530415978638</v>
      </c>
      <c r="K49" s="8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</row>
    <row r="50" spans="2:28" ht="14.25" customHeight="1">
      <c r="B50" s="8">
        <v>32873</v>
      </c>
      <c r="C50" s="7">
        <v>6697.1563981042655</v>
      </c>
      <c r="D50" s="32"/>
      <c r="E50" s="8" t="s">
        <v>21</v>
      </c>
      <c r="F50" s="6">
        <v>0</v>
      </c>
      <c r="G50" s="6">
        <v>4181.21</v>
      </c>
      <c r="H50" s="7">
        <f t="shared" si="0"/>
        <v>4181.21</v>
      </c>
      <c r="I50" s="25">
        <v>62.432616941476184</v>
      </c>
      <c r="K50" s="8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</row>
    <row r="51" spans="2:28" ht="14.25" customHeight="1">
      <c r="B51" s="8">
        <v>32508</v>
      </c>
      <c r="C51" s="7">
        <v>5189.652448657188</v>
      </c>
      <c r="D51" s="32"/>
      <c r="E51" s="8" t="s">
        <v>22</v>
      </c>
      <c r="F51" s="6">
        <v>0</v>
      </c>
      <c r="G51" s="6">
        <v>3992</v>
      </c>
      <c r="H51" s="7">
        <f t="shared" si="0"/>
        <v>3992</v>
      </c>
      <c r="I51" s="25">
        <v>76.92229950837887</v>
      </c>
      <c r="K51" s="8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</row>
    <row r="52" spans="2:28" ht="14.25" customHeight="1">
      <c r="B52" s="8">
        <v>32142</v>
      </c>
      <c r="C52" s="7">
        <v>4726.497890295358</v>
      </c>
      <c r="D52" s="32"/>
      <c r="E52" s="8" t="s">
        <v>23</v>
      </c>
      <c r="F52" s="6">
        <v>0</v>
      </c>
      <c r="G52" s="6">
        <v>3924</v>
      </c>
      <c r="H52" s="7">
        <f t="shared" si="0"/>
        <v>3924</v>
      </c>
      <c r="I52" s="25">
        <v>83.021300148190477</v>
      </c>
      <c r="K52" s="8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</row>
    <row r="53" spans="2:28" ht="14.25" customHeight="1">
      <c r="B53" s="8">
        <v>31777</v>
      </c>
      <c r="C53" s="7">
        <v>5829.7377049180332</v>
      </c>
      <c r="D53" s="32"/>
      <c r="E53" s="8" t="s">
        <v>24</v>
      </c>
      <c r="F53" s="6">
        <v>0</v>
      </c>
      <c r="G53" s="6">
        <v>3687</v>
      </c>
      <c r="H53" s="7">
        <f t="shared" si="0"/>
        <v>3687</v>
      </c>
      <c r="I53" s="25">
        <v>63.244697902782228</v>
      </c>
      <c r="K53" s="8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</row>
    <row r="54" spans="2:28" ht="14.25" customHeight="1">
      <c r="B54" s="8">
        <v>31412</v>
      </c>
      <c r="C54" s="7">
        <v>5322.6440677966093</v>
      </c>
      <c r="D54" s="32"/>
      <c r="E54" s="8" t="s">
        <v>45</v>
      </c>
      <c r="F54" s="6">
        <v>0</v>
      </c>
      <c r="G54" s="6">
        <v>3543.1</v>
      </c>
      <c r="H54" s="7">
        <f t="shared" si="0"/>
        <v>3543.1</v>
      </c>
      <c r="I54" s="25">
        <v>66.566540141894578</v>
      </c>
      <c r="K54" s="8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</row>
    <row r="55" spans="2:28" ht="14.25" customHeight="1">
      <c r="B55" s="8">
        <v>31047</v>
      </c>
      <c r="C55" s="7">
        <v>11594</v>
      </c>
      <c r="D55" s="32"/>
      <c r="E55" s="8" t="s">
        <v>25</v>
      </c>
      <c r="F55" s="6">
        <v>0</v>
      </c>
      <c r="G55" s="6">
        <v>3352.3</v>
      </c>
      <c r="H55" s="7">
        <f t="shared" si="0"/>
        <v>3352.3</v>
      </c>
      <c r="I55" s="25">
        <v>28.914093496636191</v>
      </c>
      <c r="K55" s="8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</row>
    <row r="56" spans="2:28" ht="14.25" customHeight="1">
      <c r="B56" s="8">
        <v>30681</v>
      </c>
      <c r="C56" s="7">
        <v>9220.6</v>
      </c>
      <c r="D56" s="32"/>
      <c r="E56" s="8" t="s">
        <v>26</v>
      </c>
      <c r="F56" s="6">
        <v>0</v>
      </c>
      <c r="G56" s="6">
        <v>3032.3</v>
      </c>
      <c r="H56" s="7">
        <f t="shared" si="0"/>
        <v>3032.3</v>
      </c>
      <c r="I56" s="25">
        <v>32.886146237771946</v>
      </c>
      <c r="K56" s="8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</row>
    <row r="57" spans="2:28" ht="14.25" customHeight="1">
      <c r="B57" s="8">
        <v>30316</v>
      </c>
      <c r="C57" s="7">
        <v>8267.4</v>
      </c>
      <c r="D57" s="32"/>
      <c r="E57" s="8" t="s">
        <v>27</v>
      </c>
      <c r="F57" s="6">
        <v>0</v>
      </c>
      <c r="G57" s="6">
        <v>2634.9</v>
      </c>
      <c r="H57" s="7">
        <f t="shared" si="0"/>
        <v>2634.9</v>
      </c>
      <c r="I57" s="25">
        <v>31.870963059728574</v>
      </c>
      <c r="K57" s="8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</row>
    <row r="58" spans="2:28" ht="14.25" customHeight="1">
      <c r="B58" s="8">
        <v>29951</v>
      </c>
      <c r="C58" s="7">
        <v>7561.3</v>
      </c>
      <c r="D58" s="32"/>
      <c r="E58" s="8" t="s">
        <v>28</v>
      </c>
      <c r="F58" s="6">
        <v>0</v>
      </c>
      <c r="G58" s="6">
        <v>2168.1999999999998</v>
      </c>
      <c r="H58" s="7">
        <f t="shared" si="0"/>
        <v>2168.1999999999998</v>
      </c>
      <c r="I58" s="25">
        <v>28.674963299961643</v>
      </c>
      <c r="K58" s="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</row>
    <row r="59" spans="2:28" ht="14.25" customHeight="1">
      <c r="B59" s="8">
        <v>29586</v>
      </c>
      <c r="C59" s="7">
        <v>6761.3</v>
      </c>
      <c r="D59" s="32"/>
      <c r="E59" s="8" t="s">
        <v>29</v>
      </c>
      <c r="F59" s="6">
        <v>0</v>
      </c>
      <c r="G59" s="6">
        <v>1008</v>
      </c>
      <c r="H59" s="7">
        <f t="shared" si="0"/>
        <v>1008</v>
      </c>
      <c r="I59" s="25">
        <v>14.908375608241018</v>
      </c>
      <c r="K59" s="8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</row>
    <row r="60" spans="2:28" ht="14.25" customHeight="1">
      <c r="B60" s="8">
        <v>29220</v>
      </c>
      <c r="C60" s="7">
        <v>5498.8</v>
      </c>
      <c r="D60" s="32"/>
      <c r="E60" s="8" t="s">
        <v>30</v>
      </c>
      <c r="F60" s="6">
        <v>0</v>
      </c>
      <c r="G60" s="6">
        <v>1317.2</v>
      </c>
      <c r="H60" s="7">
        <f t="shared" si="0"/>
        <v>1317.2</v>
      </c>
      <c r="I60" s="25">
        <v>23.954317305593946</v>
      </c>
      <c r="K60" s="8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</row>
    <row r="61" spans="2:28" ht="14.25" customHeight="1">
      <c r="B61" s="8">
        <v>28855</v>
      </c>
      <c r="C61" s="7">
        <v>4734.3999999999996</v>
      </c>
      <c r="D61" s="32"/>
      <c r="E61" s="8" t="s">
        <v>31</v>
      </c>
      <c r="F61" s="6">
        <v>0</v>
      </c>
      <c r="G61" s="6">
        <v>987.4</v>
      </c>
      <c r="H61" s="7">
        <f t="shared" si="0"/>
        <v>987.4</v>
      </c>
      <c r="I61" s="25">
        <v>20.855863467387632</v>
      </c>
      <c r="K61" s="8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</row>
    <row r="62" spans="2:28" ht="14.25" customHeight="1">
      <c r="B62" s="8">
        <v>28490</v>
      </c>
      <c r="C62" s="7">
        <v>4587.1000000000004</v>
      </c>
      <c r="D62" s="32"/>
      <c r="E62" s="8" t="s">
        <v>32</v>
      </c>
      <c r="F62" s="6">
        <v>0</v>
      </c>
      <c r="G62" s="6">
        <v>752.2</v>
      </c>
      <c r="H62" s="7">
        <f t="shared" si="0"/>
        <v>752.2</v>
      </c>
      <c r="I62" s="25">
        <v>16.398160057552701</v>
      </c>
      <c r="K62" s="8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2:28" ht="14.25" customHeight="1">
      <c r="B63" s="8">
        <v>28125</v>
      </c>
      <c r="C63" s="7">
        <v>3951.5</v>
      </c>
      <c r="D63" s="32"/>
      <c r="E63" s="8" t="s">
        <v>33</v>
      </c>
      <c r="F63" s="6">
        <v>0</v>
      </c>
      <c r="G63" s="6">
        <v>616.6</v>
      </c>
      <c r="H63" s="7">
        <f t="shared" si="0"/>
        <v>616.6</v>
      </c>
      <c r="I63" s="25">
        <v>15.604200936353283</v>
      </c>
      <c r="K63" s="8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2:28" ht="14.25" customHeight="1">
      <c r="B64" s="8">
        <v>27759</v>
      </c>
      <c r="C64" s="7">
        <v>3599.2</v>
      </c>
      <c r="D64" s="32"/>
      <c r="E64" s="8" t="s">
        <v>34</v>
      </c>
      <c r="F64" s="6">
        <v>0</v>
      </c>
      <c r="G64" s="6">
        <v>471.3</v>
      </c>
      <c r="H64" s="7">
        <f t="shared" si="0"/>
        <v>471.3</v>
      </c>
      <c r="I64" s="25">
        <v>13.094576572571683</v>
      </c>
      <c r="K64" s="8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2:41" ht="14.25" customHeight="1">
      <c r="B65" s="8">
        <v>27394</v>
      </c>
      <c r="C65" s="7">
        <v>2925.7</v>
      </c>
      <c r="D65" s="32"/>
      <c r="E65" s="8" t="s">
        <v>35</v>
      </c>
      <c r="F65" s="6">
        <v>0</v>
      </c>
      <c r="G65" s="6">
        <v>427.8</v>
      </c>
      <c r="H65" s="7">
        <f t="shared" si="0"/>
        <v>427.8</v>
      </c>
      <c r="I65" s="25">
        <v>14.622141709676317</v>
      </c>
      <c r="K65" s="8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  <row r="66" spans="2:41" ht="14.25" customHeight="1">
      <c r="B66" s="8">
        <v>27029</v>
      </c>
      <c r="C66" s="7">
        <v>2344.8000000000002</v>
      </c>
      <c r="D66" s="32"/>
      <c r="E66" s="8" t="s">
        <v>36</v>
      </c>
      <c r="F66" s="6">
        <v>0</v>
      </c>
      <c r="G66" s="6">
        <v>343</v>
      </c>
      <c r="H66" s="7">
        <f t="shared" si="0"/>
        <v>343</v>
      </c>
      <c r="I66" s="25">
        <v>14.628113271920846</v>
      </c>
      <c r="K66" s="8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</row>
    <row r="67" spans="2:41" ht="14.25" customHeight="1">
      <c r="B67" s="8">
        <v>26664</v>
      </c>
      <c r="C67" s="7">
        <v>1987.4</v>
      </c>
      <c r="D67" s="32"/>
      <c r="E67" s="8" t="s">
        <v>37</v>
      </c>
      <c r="F67" s="6">
        <v>0</v>
      </c>
      <c r="G67" s="6">
        <v>325.10000000000002</v>
      </c>
      <c r="H67" s="7">
        <f t="shared" si="0"/>
        <v>325.10000000000002</v>
      </c>
      <c r="I67" s="25">
        <v>16.358055751232769</v>
      </c>
      <c r="K67" s="8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</row>
    <row r="68" spans="2:41" ht="14.25" customHeight="1">
      <c r="B68" s="8">
        <v>26298</v>
      </c>
      <c r="C68" s="7">
        <v>1666.5</v>
      </c>
      <c r="D68" s="32"/>
      <c r="E68" s="8" t="s">
        <v>38</v>
      </c>
      <c r="F68" s="6">
        <v>0</v>
      </c>
      <c r="G68" s="6">
        <v>296.60000000000002</v>
      </c>
      <c r="H68" s="7">
        <f t="shared" si="0"/>
        <v>296.60000000000002</v>
      </c>
      <c r="I68" s="25">
        <v>17.797779777977802</v>
      </c>
      <c r="K68" s="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</row>
    <row r="69" spans="2:41" ht="14.25" customHeight="1">
      <c r="B69" s="8">
        <v>25933</v>
      </c>
      <c r="C69" s="7">
        <v>1485.5</v>
      </c>
      <c r="D69" s="32"/>
      <c r="E69" s="8" t="s">
        <v>39</v>
      </c>
      <c r="F69" s="6">
        <v>0</v>
      </c>
      <c r="G69" s="6">
        <v>267.10000000000002</v>
      </c>
      <c r="H69" s="7">
        <f t="shared" si="0"/>
        <v>267.10000000000002</v>
      </c>
      <c r="I69" s="25">
        <v>17.980477953550995</v>
      </c>
      <c r="K69" s="8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</row>
    <row r="70" spans="2:41" ht="6.75" customHeight="1" thickBot="1">
      <c r="B70" s="26"/>
      <c r="C70" s="26"/>
      <c r="E70" s="9"/>
      <c r="F70" s="10"/>
      <c r="G70" s="10"/>
      <c r="H70" s="11"/>
      <c r="I70" s="26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</row>
    <row r="71" spans="2:41" ht="6.75" customHeight="1" thickTop="1">
      <c r="F71" s="12"/>
      <c r="G71" s="12"/>
      <c r="H71" s="13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</row>
    <row r="72" spans="2:41" ht="12.75" customHeight="1">
      <c r="B72" s="57" t="s">
        <v>48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</row>
    <row r="73" spans="2:41" ht="12.75" customHeight="1">
      <c r="B73" s="57" t="s">
        <v>46</v>
      </c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</row>
    <row r="74" spans="2:41" ht="12.75" customHeight="1">
      <c r="B74" s="57" t="s">
        <v>51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</row>
    <row r="75" spans="2:41" ht="12.75" customHeight="1">
      <c r="B75" s="57" t="s">
        <v>47</v>
      </c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2"/>
      <c r="Q75" s="4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38"/>
      <c r="AE75" s="38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2:41">
      <c r="B76" s="62" t="s">
        <v>57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2"/>
      <c r="Q76" s="4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38"/>
      <c r="AE76" s="38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2:41" ht="12.75" customHeight="1">
      <c r="B77" s="59" t="s">
        <v>55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</row>
    <row r="78" spans="2:41"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</row>
    <row r="79" spans="2:41" ht="18.75" customHeight="1">
      <c r="B79" s="59" t="s">
        <v>58</v>
      </c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</row>
    <row r="80" spans="2:41">
      <c r="B80" s="58" t="s">
        <v>52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</row>
  </sheetData>
  <mergeCells count="18">
    <mergeCell ref="K12:O12"/>
    <mergeCell ref="E12:I12"/>
    <mergeCell ref="B72:O72"/>
    <mergeCell ref="B80:L80"/>
    <mergeCell ref="B79:M79"/>
    <mergeCell ref="B78:N78"/>
    <mergeCell ref="B73:O73"/>
    <mergeCell ref="C12:C13"/>
    <mergeCell ref="B12:B13"/>
    <mergeCell ref="B74:O74"/>
    <mergeCell ref="B75:O75"/>
    <mergeCell ref="B76:O76"/>
    <mergeCell ref="B77:O77"/>
    <mergeCell ref="B7:O7"/>
    <mergeCell ref="B6:O6"/>
    <mergeCell ref="B5:O5"/>
    <mergeCell ref="B9:O9"/>
    <mergeCell ref="B10:O10"/>
  </mergeCells>
  <phoneticPr fontId="2" type="noConversion"/>
  <conditionalFormatting sqref="B14:B29">
    <cfRule type="timePeriod" dxfId="1" priority="7" stopIfTrue="1" timePeriod="lastWeek">
      <formula>AND(TODAY()-ROUNDDOWN(B14,0)&gt;=(WEEKDAY(TODAY())),TODAY()-ROUNDDOWN(B14,0)&lt;(WEEKDAY(TODAY())+7))</formula>
    </cfRule>
  </conditionalFormatting>
  <conditionalFormatting sqref="K14:K20">
    <cfRule type="timePeriod" dxfId="0" priority="1" stopIfTrue="1" timePeriod="lastWeek">
      <formula>AND(TODAY()-ROUNDDOWN(K14,0)&gt;=(WEEKDAY(TODAY())),TODAY()-ROUNDDOWN(K14,0)&lt;(WEEKDAY(TODAY())+7))</formula>
    </cfRule>
  </conditionalFormatting>
  <printOptions horizontalCentered="1"/>
  <pageMargins left="0.17" right="0.18" top="0.196850393700787" bottom="0.31496062992126" header="0.196850393700787" footer="0.31496062992126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Historic</vt:lpstr>
    </vt:vector>
  </TitlesOfParts>
  <Company>Secretaría de Estado de Finanza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vbello</dc:creator>
  <cp:lastModifiedBy>Pedro Manuel Joaquin Federico</cp:lastModifiedBy>
  <cp:lastPrinted>2009-06-26T15:51:31Z</cp:lastPrinted>
  <dcterms:created xsi:type="dcterms:W3CDTF">2007-05-16T19:49:52Z</dcterms:created>
  <dcterms:modified xsi:type="dcterms:W3CDTF">2026-02-04T17:14:12Z</dcterms:modified>
</cp:coreProperties>
</file>